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avid\Ag Economic Insights Dropbox\AEI.ag\AEI.ag\Farm Credit\FCSA- Two Economists and a Lender\30. Nov. NPV\"/>
    </mc:Choice>
  </mc:AlternateContent>
  <xr:revisionPtr revIDLastSave="0" documentId="13_ncr:1_{9338851A-3AC9-406C-80A9-F6CF79BE3048}" xr6:coauthVersionLast="47" xr6:coauthVersionMax="47" xr10:uidLastSave="{00000000-0000-0000-0000-000000000000}"/>
  <bookViews>
    <workbookView xWindow="-19320" yWindow="660" windowWidth="19440" windowHeight="15000" activeTab="2" xr2:uid="{00000000-000D-0000-FFFF-FFFF00000000}"/>
  </bookViews>
  <sheets>
    <sheet name="Settling a Bet" sheetId="1" r:id="rId1"/>
    <sheet name="Alternative Financing" sheetId="2" r:id="rId2"/>
    <sheet name="Farmlan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7" i="3"/>
  <c r="F6" i="3"/>
  <c r="G8" i="2"/>
  <c r="G9" i="2" s="1"/>
  <c r="I17" i="2"/>
  <c r="J17" i="2"/>
  <c r="K17" i="2"/>
  <c r="L17" i="2"/>
  <c r="M17" i="2"/>
  <c r="C17" i="2"/>
  <c r="E16" i="2"/>
  <c r="E17" i="2" s="1"/>
  <c r="F16" i="2"/>
  <c r="F17" i="2" s="1"/>
  <c r="G16" i="2"/>
  <c r="G17" i="2" s="1"/>
  <c r="H16" i="2"/>
  <c r="H17" i="2" s="1"/>
  <c r="D16" i="2"/>
  <c r="D17" i="2" s="1"/>
  <c r="C13" i="2"/>
  <c r="E12" i="2"/>
  <c r="E13" i="2" s="1"/>
  <c r="F12" i="2"/>
  <c r="F13" i="2" s="1"/>
  <c r="G12" i="2"/>
  <c r="G13" i="2" s="1"/>
  <c r="H12" i="2"/>
  <c r="H13" i="2" s="1"/>
  <c r="I12" i="2"/>
  <c r="I13" i="2" s="1"/>
  <c r="J12" i="2"/>
  <c r="J13" i="2" s="1"/>
  <c r="K12" i="2"/>
  <c r="K13" i="2" s="1"/>
  <c r="L12" i="2"/>
  <c r="L13" i="2" s="1"/>
  <c r="M12" i="2"/>
  <c r="M13" i="2" s="1"/>
  <c r="D12" i="2"/>
  <c r="D13" i="2" s="1"/>
  <c r="E8" i="2"/>
  <c r="F8" i="2"/>
  <c r="H8" i="2"/>
  <c r="H9" i="2" s="1"/>
  <c r="I8" i="2"/>
  <c r="I9" i="2" s="1"/>
  <c r="J8" i="2"/>
  <c r="J9" i="2" s="1"/>
  <c r="K8" i="2"/>
  <c r="K9" i="2" s="1"/>
  <c r="L8" i="2"/>
  <c r="L9" i="2" s="1"/>
  <c r="M8" i="2"/>
  <c r="D8" i="2"/>
  <c r="D9" i="2" s="1"/>
  <c r="C9" i="2"/>
  <c r="E9" i="2"/>
  <c r="F9" i="2"/>
  <c r="M9" i="2"/>
  <c r="D9" i="1"/>
  <c r="E9" i="1"/>
  <c r="F9" i="1"/>
  <c r="G9" i="1"/>
  <c r="H9" i="1"/>
  <c r="I9" i="1"/>
  <c r="J9" i="1"/>
  <c r="K9" i="1"/>
  <c r="L9" i="1"/>
  <c r="C9" i="1"/>
  <c r="F49" i="3" l="1"/>
  <c r="C18" i="2"/>
  <c r="C14" i="2"/>
  <c r="C10" i="2"/>
  <c r="C10" i="1"/>
</calcChain>
</file>

<file path=xl/sharedStrings.xml><?xml version="1.0" encoding="utf-8"?>
<sst xmlns="http://schemas.openxmlformats.org/spreadsheetml/2006/main" count="27" uniqueCount="15">
  <si>
    <t>Discount Rate:</t>
  </si>
  <si>
    <t>Present Value of Future Payments</t>
  </si>
  <si>
    <t>Year</t>
  </si>
  <si>
    <t>Time (Years into Future)</t>
  </si>
  <si>
    <t>Present Value of Future Payments:</t>
  </si>
  <si>
    <t>Net Present Value (Sum of Present Value):</t>
  </si>
  <si>
    <t>Payments Owed:</t>
  </si>
  <si>
    <t>Loan Amount:</t>
  </si>
  <si>
    <t>Option #1 (10yr, 3.0%, $2500 fee)</t>
  </si>
  <si>
    <t>Option #2 (5yr, 2.2%, $2500 fee)</t>
  </si>
  <si>
    <t>Current (10 yr, 4.25%)</t>
  </si>
  <si>
    <t>Annual Earnings (Rent Less Property Taxes):</t>
  </si>
  <si>
    <t>Purchase Price</t>
  </si>
  <si>
    <t>Sum</t>
  </si>
  <si>
    <t>Net Present Value (Sum of Present Values)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</si>
</sst>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6" fontId="0" fillId="0" borderId="0" xfId="0" applyNumberFormat="1"/>
    <xf numFmtId="6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2" borderId="13" xfId="0" applyFill="1" applyBorder="1" applyAlignment="1">
      <alignment horizontal="right"/>
    </xf>
    <xf numFmtId="8" fontId="0" fillId="2" borderId="14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2" xfId="0" applyBorder="1"/>
    <xf numFmtId="0" fontId="0" fillId="0" borderId="15" xfId="0" applyBorder="1" applyAlignment="1">
      <alignment horizontal="right"/>
    </xf>
    <xf numFmtId="8" fontId="0" fillId="0" borderId="0" xfId="0" applyNumberFormat="1" applyBorder="1" applyAlignment="1">
      <alignment horizontal="center"/>
    </xf>
    <xf numFmtId="8" fontId="0" fillId="0" borderId="16" xfId="0" applyNumberFormat="1" applyBorder="1" applyAlignment="1">
      <alignment horizontal="center"/>
    </xf>
    <xf numFmtId="0" fontId="0" fillId="0" borderId="5" xfId="0" applyBorder="1"/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0" xfId="0" applyNumberFormat="1" applyBorder="1" applyAlignment="1"/>
    <xf numFmtId="8" fontId="0" fillId="2" borderId="14" xfId="0" applyNumberFormat="1" applyFill="1" applyBorder="1" applyAlignment="1"/>
    <xf numFmtId="6" fontId="0" fillId="0" borderId="6" xfId="0" applyNumberFormat="1" applyBorder="1" applyAlignment="1">
      <alignment horizontal="center"/>
    </xf>
    <xf numFmtId="0" fontId="0" fillId="0" borderId="17" xfId="0" applyBorder="1"/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6" fontId="0" fillId="0" borderId="20" xfId="0" applyNumberForma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8" fontId="0" fillId="2" borderId="0" xfId="0" applyNumberFormat="1" applyFill="1"/>
    <xf numFmtId="0" fontId="0" fillId="3" borderId="0" xfId="0" applyFill="1" applyAlignment="1">
      <alignment horizontal="right"/>
    </xf>
    <xf numFmtId="6" fontId="0" fillId="3" borderId="0" xfId="0" applyNumberFormat="1" applyFill="1"/>
    <xf numFmtId="8" fontId="0" fillId="0" borderId="17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2"/>
  <sheetViews>
    <sheetView workbookViewId="0">
      <selection sqref="A1:XFD1048576"/>
    </sheetView>
  </sheetViews>
  <sheetFormatPr defaultRowHeight="14.5" x14ac:dyDescent="0.35"/>
  <cols>
    <col min="1" max="1" width="2.26953125" customWidth="1"/>
    <col min="2" max="2" width="37.1796875" bestFit="1" customWidth="1"/>
  </cols>
  <sheetData>
    <row r="2" spans="2:12" ht="15" thickBot="1" x14ac:dyDescent="0.4">
      <c r="B2" s="1" t="s">
        <v>0</v>
      </c>
      <c r="C2" s="15">
        <v>0.05</v>
      </c>
    </row>
    <row r="3" spans="2:12" x14ac:dyDescent="0.35">
      <c r="B3" s="6" t="s">
        <v>2</v>
      </c>
      <c r="C3" s="7">
        <v>2021</v>
      </c>
      <c r="D3" s="7">
        <v>2022</v>
      </c>
      <c r="E3" s="7">
        <v>2023</v>
      </c>
      <c r="F3" s="7">
        <v>2024</v>
      </c>
      <c r="G3" s="7">
        <v>2025</v>
      </c>
      <c r="H3" s="7">
        <v>2026</v>
      </c>
      <c r="I3" s="7">
        <v>2027</v>
      </c>
      <c r="J3" s="7">
        <v>2028</v>
      </c>
      <c r="K3" s="7">
        <v>2029</v>
      </c>
      <c r="L3" s="8">
        <v>2030</v>
      </c>
    </row>
    <row r="4" spans="2:12" ht="15" thickBot="1" x14ac:dyDescent="0.4">
      <c r="B4" s="9" t="s">
        <v>3</v>
      </c>
      <c r="C4" s="10">
        <v>0</v>
      </c>
      <c r="D4" s="10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1">
        <v>9</v>
      </c>
    </row>
    <row r="7" spans="2:12" x14ac:dyDescent="0.35">
      <c r="B7" s="1" t="s">
        <v>6</v>
      </c>
      <c r="C7" s="13">
        <v>100</v>
      </c>
      <c r="D7" s="13">
        <v>100</v>
      </c>
      <c r="E7" s="13">
        <v>100</v>
      </c>
      <c r="F7" s="13">
        <v>100</v>
      </c>
      <c r="G7" s="13">
        <v>100</v>
      </c>
      <c r="H7" s="13">
        <v>100</v>
      </c>
      <c r="I7" s="13">
        <v>100</v>
      </c>
      <c r="J7" s="13">
        <v>100</v>
      </c>
      <c r="K7" s="13">
        <v>100</v>
      </c>
      <c r="L7" s="13">
        <v>100</v>
      </c>
    </row>
    <row r="9" spans="2:12" ht="15" thickBot="1" x14ac:dyDescent="0.4">
      <c r="B9" s="1" t="s">
        <v>4</v>
      </c>
      <c r="C9" s="14">
        <f>PV($C$2,C4,,-C7)</f>
        <v>100</v>
      </c>
      <c r="D9" s="14">
        <f>PV($C$2,D4,,-D7)</f>
        <v>95.238095238095241</v>
      </c>
      <c r="E9" s="14">
        <f>PV($C$2,E4,,-E7)</f>
        <v>90.702947845804985</v>
      </c>
      <c r="F9" s="14">
        <f>PV($C$2,F4,,-F7)</f>
        <v>86.383759853147595</v>
      </c>
      <c r="G9" s="14">
        <f>PV($C$2,G4,,-G7)</f>
        <v>82.2702474791882</v>
      </c>
      <c r="H9" s="14">
        <f>PV($C$2,H4,,-H7)</f>
        <v>78.352616646845888</v>
      </c>
      <c r="I9" s="14">
        <f>PV($C$2,I4,,-I7)</f>
        <v>74.621539663662773</v>
      </c>
      <c r="J9" s="14">
        <f>PV($C$2,J4,,-J7)</f>
        <v>71.068133013012144</v>
      </c>
      <c r="K9" s="14">
        <f>PV($C$2,K4,,-K7)</f>
        <v>67.683936202868722</v>
      </c>
      <c r="L9" s="14">
        <f>PV($C$2,L4,,-L7)</f>
        <v>64.460891621779723</v>
      </c>
    </row>
    <row r="10" spans="2:12" ht="15" thickBot="1" x14ac:dyDescent="0.4">
      <c r="B10" s="16" t="s">
        <v>5</v>
      </c>
      <c r="C10" s="17">
        <f>SUM(C9:L9)</f>
        <v>810.78216756440531</v>
      </c>
      <c r="D10" s="2"/>
      <c r="E10" s="2"/>
      <c r="F10" s="2"/>
      <c r="G10" s="2"/>
      <c r="H10" s="2"/>
      <c r="I10" s="2"/>
      <c r="J10" s="2"/>
      <c r="K10" s="2"/>
      <c r="L10" s="2"/>
    </row>
    <row r="11" spans="2:12" x14ac:dyDescent="0.35"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x14ac:dyDescent="0.35">
      <c r="C12" s="14"/>
      <c r="D12" s="2"/>
      <c r="E12" s="2"/>
      <c r="F12" s="2"/>
      <c r="G12" s="2"/>
      <c r="H12" s="2"/>
      <c r="I12" s="2"/>
      <c r="J12" s="2"/>
      <c r="K12" s="2"/>
      <c r="L1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E2BC9-87B5-407A-9023-3AC94D379F9A}">
  <dimension ref="B2:M18"/>
  <sheetViews>
    <sheetView workbookViewId="0">
      <selection activeCell="F26" sqref="F26"/>
    </sheetView>
  </sheetViews>
  <sheetFormatPr defaultRowHeight="14.5" x14ac:dyDescent="0.35"/>
  <cols>
    <col min="1" max="1" width="2.26953125" customWidth="1"/>
    <col min="2" max="2" width="37.1796875" bestFit="1" customWidth="1"/>
    <col min="3" max="3" width="12.26953125" customWidth="1"/>
    <col min="4" max="4" width="11.26953125" customWidth="1"/>
    <col min="5" max="13" width="11.1796875" customWidth="1"/>
  </cols>
  <sheetData>
    <row r="2" spans="2:13" ht="15" thickBot="1" x14ac:dyDescent="0.4">
      <c r="B2" s="1" t="s">
        <v>0</v>
      </c>
      <c r="C2" s="15">
        <v>0.05</v>
      </c>
    </row>
    <row r="3" spans="2:13" x14ac:dyDescent="0.35">
      <c r="B3" s="6" t="s">
        <v>2</v>
      </c>
      <c r="C3" s="7">
        <v>2021</v>
      </c>
      <c r="D3" s="7">
        <v>2022</v>
      </c>
      <c r="E3" s="7">
        <v>2023</v>
      </c>
      <c r="F3" s="7">
        <v>2024</v>
      </c>
      <c r="G3" s="7">
        <v>2025</v>
      </c>
      <c r="H3" s="7">
        <v>2026</v>
      </c>
      <c r="I3" s="7">
        <v>2027</v>
      </c>
      <c r="J3" s="7">
        <v>2028</v>
      </c>
      <c r="K3" s="7">
        <v>2029</v>
      </c>
      <c r="L3" s="8">
        <v>2030</v>
      </c>
      <c r="M3" s="7">
        <v>2031</v>
      </c>
    </row>
    <row r="4" spans="2:13" ht="15" thickBot="1" x14ac:dyDescent="0.4">
      <c r="B4" s="9" t="s">
        <v>3</v>
      </c>
      <c r="C4" s="10">
        <v>0</v>
      </c>
      <c r="D4" s="10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1">
        <v>9</v>
      </c>
      <c r="M4" s="10">
        <v>10</v>
      </c>
    </row>
    <row r="6" spans="2:13" x14ac:dyDescent="0.35">
      <c r="B6" s="18" t="s">
        <v>7</v>
      </c>
      <c r="C6" s="12">
        <v>200000</v>
      </c>
    </row>
    <row r="7" spans="2:13" ht="15" thickBot="1" x14ac:dyDescent="0.4"/>
    <row r="8" spans="2:13" x14ac:dyDescent="0.35">
      <c r="B8" s="3" t="s">
        <v>10</v>
      </c>
      <c r="C8" s="19"/>
      <c r="D8" s="24">
        <f>PMT(0.0425,10,$C$6)</f>
        <v>-24966.02434838863</v>
      </c>
      <c r="E8" s="24">
        <f t="shared" ref="E8:M8" si="0">PMT(0.0425,10,$C$6)</f>
        <v>-24966.02434838863</v>
      </c>
      <c r="F8" s="24">
        <f t="shared" si="0"/>
        <v>-24966.02434838863</v>
      </c>
      <c r="G8" s="24">
        <f t="shared" si="0"/>
        <v>-24966.02434838863</v>
      </c>
      <c r="H8" s="24">
        <f t="shared" si="0"/>
        <v>-24966.02434838863</v>
      </c>
      <c r="I8" s="24">
        <f t="shared" si="0"/>
        <v>-24966.02434838863</v>
      </c>
      <c r="J8" s="24">
        <f t="shared" si="0"/>
        <v>-24966.02434838863</v>
      </c>
      <c r="K8" s="24">
        <f t="shared" si="0"/>
        <v>-24966.02434838863</v>
      </c>
      <c r="L8" s="24">
        <f t="shared" si="0"/>
        <v>-24966.02434838863</v>
      </c>
      <c r="M8" s="25">
        <f t="shared" si="0"/>
        <v>-24966.02434838863</v>
      </c>
    </row>
    <row r="9" spans="2:13" ht="15" thickBot="1" x14ac:dyDescent="0.4">
      <c r="B9" s="20" t="s">
        <v>4</v>
      </c>
      <c r="C9" s="26">
        <f>PV($C$2,C4,,-C6)</f>
        <v>200000</v>
      </c>
      <c r="D9" s="21">
        <f>PV($C$2,D4,,-D8)</f>
        <v>-23777.166046084407</v>
      </c>
      <c r="E9" s="21">
        <f t="shared" ref="E9:M9" si="1">PV($C$2,E4,,-E8)</f>
        <v>-22644.920043889913</v>
      </c>
      <c r="F9" s="21">
        <f t="shared" si="1"/>
        <v>-21566.590517990393</v>
      </c>
      <c r="G9" s="21">
        <f t="shared" si="1"/>
        <v>-20539.610017133709</v>
      </c>
      <c r="H9" s="21">
        <f t="shared" si="1"/>
        <v>-19561.533349651148</v>
      </c>
      <c r="I9" s="21">
        <f t="shared" si="1"/>
        <v>-18630.031761572525</v>
      </c>
      <c r="J9" s="21">
        <f t="shared" si="1"/>
        <v>-17742.887391973829</v>
      </c>
      <c r="K9" s="21">
        <f t="shared" si="1"/>
        <v>-16897.987992356029</v>
      </c>
      <c r="L9" s="21">
        <f t="shared" si="1"/>
        <v>-16093.321897481934</v>
      </c>
      <c r="M9" s="22">
        <f t="shared" si="1"/>
        <v>-15326.97323569708</v>
      </c>
    </row>
    <row r="10" spans="2:13" ht="15" thickBot="1" x14ac:dyDescent="0.4">
      <c r="B10" s="16" t="s">
        <v>5</v>
      </c>
      <c r="C10" s="27">
        <f>SUM(C9:M9)</f>
        <v>7218.9777461690301</v>
      </c>
      <c r="D10" s="4"/>
      <c r="E10" s="4"/>
      <c r="F10" s="4"/>
      <c r="G10" s="4"/>
      <c r="H10" s="4"/>
      <c r="I10" s="4"/>
      <c r="J10" s="4"/>
      <c r="K10" s="4"/>
      <c r="L10" s="4"/>
      <c r="M10" s="23"/>
    </row>
    <row r="11" spans="2:13" ht="15" thickBot="1" x14ac:dyDescent="0.4"/>
    <row r="12" spans="2:13" x14ac:dyDescent="0.35">
      <c r="B12" s="3" t="s">
        <v>8</v>
      </c>
      <c r="C12" s="24">
        <v>-2500</v>
      </c>
      <c r="D12" s="24">
        <f>PMT(0.03,10,$C$6)</f>
        <v>-23446.101321031918</v>
      </c>
      <c r="E12" s="24">
        <f t="shared" ref="E12:M12" si="2">PMT(0.03,10,$C$6)</f>
        <v>-23446.101321031918</v>
      </c>
      <c r="F12" s="24">
        <f t="shared" si="2"/>
        <v>-23446.101321031918</v>
      </c>
      <c r="G12" s="24">
        <f t="shared" si="2"/>
        <v>-23446.101321031918</v>
      </c>
      <c r="H12" s="24">
        <f t="shared" si="2"/>
        <v>-23446.101321031918</v>
      </c>
      <c r="I12" s="24">
        <f t="shared" si="2"/>
        <v>-23446.101321031918</v>
      </c>
      <c r="J12" s="24">
        <f t="shared" si="2"/>
        <v>-23446.101321031918</v>
      </c>
      <c r="K12" s="24">
        <f t="shared" si="2"/>
        <v>-23446.101321031918</v>
      </c>
      <c r="L12" s="24">
        <f t="shared" si="2"/>
        <v>-23446.101321031918</v>
      </c>
      <c r="M12" s="25">
        <f t="shared" si="2"/>
        <v>-23446.101321031918</v>
      </c>
    </row>
    <row r="13" spans="2:13" ht="15" thickBot="1" x14ac:dyDescent="0.4">
      <c r="B13" s="20" t="s">
        <v>4</v>
      </c>
      <c r="C13" s="21">
        <f>PV($C$2,C4,,-C6-C12)</f>
        <v>197500</v>
      </c>
      <c r="D13" s="21">
        <f>PV($C$2,D4,,-D12)</f>
        <v>-22329.620305744684</v>
      </c>
      <c r="E13" s="21">
        <f t="shared" ref="E13:M13" si="3">PV($C$2,E4,,-E12)</f>
        <v>-21266.305053090175</v>
      </c>
      <c r="F13" s="21">
        <f t="shared" si="3"/>
        <v>-20253.623860085878</v>
      </c>
      <c r="G13" s="21">
        <f t="shared" si="3"/>
        <v>-19289.165581034173</v>
      </c>
      <c r="H13" s="21">
        <f t="shared" si="3"/>
        <v>-18370.633886699208</v>
      </c>
      <c r="I13" s="21">
        <f t="shared" si="3"/>
        <v>-17495.841796856392</v>
      </c>
      <c r="J13" s="21">
        <f t="shared" si="3"/>
        <v>-16662.706473196562</v>
      </c>
      <c r="K13" s="21">
        <f t="shared" si="3"/>
        <v>-15869.244260187203</v>
      </c>
      <c r="L13" s="21">
        <f t="shared" si="3"/>
        <v>-15113.56596208305</v>
      </c>
      <c r="M13" s="22">
        <f t="shared" si="3"/>
        <v>-14393.872344841</v>
      </c>
    </row>
    <row r="14" spans="2:13" ht="15" thickBot="1" x14ac:dyDescent="0.4">
      <c r="B14" s="16" t="s">
        <v>5</v>
      </c>
      <c r="C14" s="17">
        <f>SUM(C13:M13)</f>
        <v>16455.420476181644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 ht="15" thickBot="1" x14ac:dyDescent="0.4"/>
    <row r="16" spans="2:13" x14ac:dyDescent="0.35">
      <c r="B16" s="3" t="s">
        <v>9</v>
      </c>
      <c r="C16" s="24">
        <v>-2500</v>
      </c>
      <c r="D16" s="24">
        <f>PMT(0.022,5,$C$6)</f>
        <v>-42678.292368148046</v>
      </c>
      <c r="E16" s="24">
        <f t="shared" ref="E16:M16" si="4">PMT(0.022,5,$C$6)</f>
        <v>-42678.292368148046</v>
      </c>
      <c r="F16" s="24">
        <f t="shared" si="4"/>
        <v>-42678.292368148046</v>
      </c>
      <c r="G16" s="24">
        <f t="shared" si="4"/>
        <v>-42678.292368148046</v>
      </c>
      <c r="H16" s="24">
        <f t="shared" si="4"/>
        <v>-42678.292368148046</v>
      </c>
      <c r="I16" s="24"/>
      <c r="J16" s="24"/>
      <c r="K16" s="24"/>
      <c r="L16" s="24"/>
      <c r="M16" s="25"/>
    </row>
    <row r="17" spans="2:13" ht="15" thickBot="1" x14ac:dyDescent="0.4">
      <c r="B17" s="20" t="s">
        <v>4</v>
      </c>
      <c r="C17" s="21">
        <f>PV($C$2,C4,,-C6-C16)</f>
        <v>197500</v>
      </c>
      <c r="D17" s="21">
        <f>PV($C$2,D4,,-D16)</f>
        <v>-40645.992731569568</v>
      </c>
      <c r="E17" s="21">
        <f t="shared" ref="E17:M17" si="5">PV($C$2,E4,,-E16)</f>
        <v>-38710.469268161491</v>
      </c>
      <c r="F17" s="21">
        <f t="shared" si="5"/>
        <v>-36867.113588725224</v>
      </c>
      <c r="G17" s="21">
        <f t="shared" si="5"/>
        <v>-35111.536751166888</v>
      </c>
      <c r="H17" s="21">
        <f t="shared" si="5"/>
        <v>-33439.558810635128</v>
      </c>
      <c r="I17" s="21">
        <f t="shared" si="5"/>
        <v>0</v>
      </c>
      <c r="J17" s="21">
        <f t="shared" si="5"/>
        <v>0</v>
      </c>
      <c r="K17" s="21">
        <f t="shared" si="5"/>
        <v>0</v>
      </c>
      <c r="L17" s="21">
        <f t="shared" si="5"/>
        <v>0</v>
      </c>
      <c r="M17" s="22">
        <f t="shared" si="5"/>
        <v>0</v>
      </c>
    </row>
    <row r="18" spans="2:13" ht="15" thickBot="1" x14ac:dyDescent="0.4">
      <c r="B18" s="16" t="s">
        <v>5</v>
      </c>
      <c r="C18" s="17">
        <f>SUM(C17:M17)</f>
        <v>12725.328849741716</v>
      </c>
      <c r="D18" s="4"/>
      <c r="E18" s="4"/>
      <c r="F18" s="4"/>
      <c r="G18" s="4"/>
      <c r="H18" s="4"/>
      <c r="I18" s="4"/>
      <c r="J18" s="4"/>
      <c r="K18" s="4"/>
      <c r="L18" s="4"/>
      <c r="M18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304BB-2059-492A-9F8C-833B660D511B}">
  <dimension ref="B2:F49"/>
  <sheetViews>
    <sheetView tabSelected="1" zoomScale="70" zoomScaleNormal="70" workbookViewId="0">
      <selection activeCell="C3" sqref="C3"/>
    </sheetView>
  </sheetViews>
  <sheetFormatPr defaultRowHeight="14.5" x14ac:dyDescent="0.35"/>
  <cols>
    <col min="1" max="1" width="6.81640625" customWidth="1"/>
    <col min="2" max="2" width="14.54296875" customWidth="1"/>
    <col min="3" max="3" width="8.36328125" customWidth="1"/>
    <col min="4" max="4" width="10.1796875" customWidth="1"/>
    <col min="5" max="5" width="10.7265625" customWidth="1"/>
    <col min="6" max="6" width="11.90625" customWidth="1"/>
    <col min="7" max="23" width="9.36328125" customWidth="1"/>
  </cols>
  <sheetData>
    <row r="2" spans="2:6" x14ac:dyDescent="0.35">
      <c r="B2" s="1" t="s">
        <v>0</v>
      </c>
      <c r="C2" s="15">
        <v>0.05</v>
      </c>
    </row>
    <row r="3" spans="2:6" ht="15" thickBot="1" x14ac:dyDescent="0.4"/>
    <row r="4" spans="2:6" x14ac:dyDescent="0.35">
      <c r="B4" s="30" t="s">
        <v>2</v>
      </c>
      <c r="C4" s="32" t="s">
        <v>3</v>
      </c>
      <c r="D4" s="36" t="s">
        <v>12</v>
      </c>
      <c r="E4" s="31" t="s">
        <v>11</v>
      </c>
      <c r="F4" s="32" t="s">
        <v>1</v>
      </c>
    </row>
    <row r="5" spans="2:6" ht="76" customHeight="1" thickBot="1" x14ac:dyDescent="0.4">
      <c r="B5" s="33"/>
      <c r="C5" s="35"/>
      <c r="D5" s="37"/>
      <c r="E5" s="34"/>
      <c r="F5" s="35"/>
    </row>
    <row r="6" spans="2:6" x14ac:dyDescent="0.35">
      <c r="B6" s="40">
        <v>2021</v>
      </c>
      <c r="C6" s="41">
        <v>0</v>
      </c>
      <c r="D6" s="38">
        <v>7000</v>
      </c>
      <c r="E6" s="29"/>
      <c r="F6" s="50">
        <f>PV(C2,C6,,D6)</f>
        <v>-7000</v>
      </c>
    </row>
    <row r="7" spans="2:6" x14ac:dyDescent="0.35">
      <c r="B7" s="42">
        <v>2022</v>
      </c>
      <c r="C7" s="43">
        <v>1</v>
      </c>
      <c r="D7" s="39"/>
      <c r="E7" s="28">
        <v>235</v>
      </c>
      <c r="F7" s="51">
        <f>PV($C$2,C7,,-$E$7)</f>
        <v>223.8095238095238</v>
      </c>
    </row>
    <row r="8" spans="2:6" x14ac:dyDescent="0.35">
      <c r="B8" s="42">
        <v>2023</v>
      </c>
      <c r="C8" s="43">
        <v>2</v>
      </c>
      <c r="D8" s="39"/>
      <c r="E8" s="28">
        <v>235</v>
      </c>
      <c r="F8" s="51">
        <f t="shared" ref="F8:F46" si="0">PV($C$2,C8,,-$E$7)</f>
        <v>213.15192743764172</v>
      </c>
    </row>
    <row r="9" spans="2:6" x14ac:dyDescent="0.35">
      <c r="B9" s="42">
        <v>2024</v>
      </c>
      <c r="C9" s="43">
        <v>3</v>
      </c>
      <c r="D9" s="39"/>
      <c r="E9" s="28">
        <v>235</v>
      </c>
      <c r="F9" s="51">
        <f t="shared" si="0"/>
        <v>203.00183565489687</v>
      </c>
    </row>
    <row r="10" spans="2:6" x14ac:dyDescent="0.35">
      <c r="B10" s="42">
        <v>2025</v>
      </c>
      <c r="C10" s="43">
        <v>4</v>
      </c>
      <c r="D10" s="39"/>
      <c r="E10" s="28">
        <v>235</v>
      </c>
      <c r="F10" s="51">
        <f t="shared" si="0"/>
        <v>193.33508157609228</v>
      </c>
    </row>
    <row r="11" spans="2:6" x14ac:dyDescent="0.35">
      <c r="B11" s="42">
        <v>2026</v>
      </c>
      <c r="C11" s="43">
        <v>5</v>
      </c>
      <c r="D11" s="39"/>
      <c r="E11" s="28">
        <v>235</v>
      </c>
      <c r="F11" s="51">
        <f t="shared" si="0"/>
        <v>184.12864912008786</v>
      </c>
    </row>
    <row r="12" spans="2:6" x14ac:dyDescent="0.35">
      <c r="B12" s="42">
        <v>2027</v>
      </c>
      <c r="C12" s="43">
        <v>6</v>
      </c>
      <c r="D12" s="39"/>
      <c r="E12" s="28">
        <v>235</v>
      </c>
      <c r="F12" s="51">
        <f t="shared" si="0"/>
        <v>175.36061820960751</v>
      </c>
    </row>
    <row r="13" spans="2:6" x14ac:dyDescent="0.35">
      <c r="B13" s="42">
        <v>2028</v>
      </c>
      <c r="C13" s="43">
        <v>7</v>
      </c>
      <c r="D13" s="39"/>
      <c r="E13" s="28">
        <v>235</v>
      </c>
      <c r="F13" s="51">
        <f t="shared" si="0"/>
        <v>167.01011258057855</v>
      </c>
    </row>
    <row r="14" spans="2:6" x14ac:dyDescent="0.35">
      <c r="B14" s="42">
        <v>2029</v>
      </c>
      <c r="C14" s="43">
        <v>8</v>
      </c>
      <c r="D14" s="39"/>
      <c r="E14" s="28">
        <v>235</v>
      </c>
      <c r="F14" s="51">
        <f t="shared" si="0"/>
        <v>159.0572500767415</v>
      </c>
    </row>
    <row r="15" spans="2:6" x14ac:dyDescent="0.35">
      <c r="B15" s="42">
        <v>2030</v>
      </c>
      <c r="C15" s="43">
        <v>9</v>
      </c>
      <c r="D15" s="39"/>
      <c r="E15" s="28">
        <v>235</v>
      </c>
      <c r="F15" s="51">
        <f t="shared" si="0"/>
        <v>151.48309531118235</v>
      </c>
    </row>
    <row r="16" spans="2:6" x14ac:dyDescent="0.35">
      <c r="B16" s="42">
        <v>2031</v>
      </c>
      <c r="C16" s="43">
        <v>10</v>
      </c>
      <c r="D16" s="39"/>
      <c r="E16" s="28">
        <v>235</v>
      </c>
      <c r="F16" s="51">
        <f t="shared" si="0"/>
        <v>144.26961458207845</v>
      </c>
    </row>
    <row r="17" spans="2:6" x14ac:dyDescent="0.35">
      <c r="B17" s="42">
        <v>2032</v>
      </c>
      <c r="C17" s="43">
        <v>11</v>
      </c>
      <c r="D17" s="39"/>
      <c r="E17" s="28">
        <v>235</v>
      </c>
      <c r="F17" s="51">
        <f t="shared" si="0"/>
        <v>137.39963293531278</v>
      </c>
    </row>
    <row r="18" spans="2:6" x14ac:dyDescent="0.35">
      <c r="B18" s="42">
        <v>2033</v>
      </c>
      <c r="C18" s="43">
        <v>12</v>
      </c>
      <c r="D18" s="39"/>
      <c r="E18" s="28">
        <v>235</v>
      </c>
      <c r="F18" s="51">
        <f t="shared" si="0"/>
        <v>130.85679327172647</v>
      </c>
    </row>
    <row r="19" spans="2:6" x14ac:dyDescent="0.35">
      <c r="B19" s="42">
        <v>2034</v>
      </c>
      <c r="C19" s="43">
        <v>13</v>
      </c>
      <c r="D19" s="39"/>
      <c r="E19" s="28">
        <v>235</v>
      </c>
      <c r="F19" s="51">
        <f t="shared" si="0"/>
        <v>124.62551740164425</v>
      </c>
    </row>
    <row r="20" spans="2:6" x14ac:dyDescent="0.35">
      <c r="B20" s="42">
        <v>2035</v>
      </c>
      <c r="C20" s="43">
        <v>14</v>
      </c>
      <c r="D20" s="39"/>
      <c r="E20" s="28">
        <v>235</v>
      </c>
      <c r="F20" s="51">
        <f t="shared" si="0"/>
        <v>118.69096895394694</v>
      </c>
    </row>
    <row r="21" spans="2:6" x14ac:dyDescent="0.35">
      <c r="B21" s="42">
        <v>2036</v>
      </c>
      <c r="C21" s="43">
        <v>15</v>
      </c>
      <c r="D21" s="39"/>
      <c r="E21" s="28">
        <v>235</v>
      </c>
      <c r="F21" s="51">
        <f t="shared" si="0"/>
        <v>113.03901805137799</v>
      </c>
    </row>
    <row r="22" spans="2:6" x14ac:dyDescent="0.35">
      <c r="B22" s="42">
        <v>2037</v>
      </c>
      <c r="C22" s="43">
        <v>16</v>
      </c>
      <c r="D22" s="39"/>
      <c r="E22" s="28">
        <v>235</v>
      </c>
      <c r="F22" s="51">
        <f t="shared" si="0"/>
        <v>107.65620766797905</v>
      </c>
    </row>
    <row r="23" spans="2:6" x14ac:dyDescent="0.35">
      <c r="B23" s="42">
        <v>2038</v>
      </c>
      <c r="C23" s="43">
        <v>17</v>
      </c>
      <c r="D23" s="39"/>
      <c r="E23" s="28">
        <v>235</v>
      </c>
      <c r="F23" s="51">
        <f t="shared" si="0"/>
        <v>102.52972158855147</v>
      </c>
    </row>
    <row r="24" spans="2:6" x14ac:dyDescent="0.35">
      <c r="B24" s="42">
        <v>2039</v>
      </c>
      <c r="C24" s="43">
        <v>18</v>
      </c>
      <c r="D24" s="39"/>
      <c r="E24" s="28">
        <v>235</v>
      </c>
      <c r="F24" s="51">
        <f t="shared" si="0"/>
        <v>97.647353893858536</v>
      </c>
    </row>
    <row r="25" spans="2:6" x14ac:dyDescent="0.35">
      <c r="B25" s="42">
        <v>2040</v>
      </c>
      <c r="C25" s="43">
        <v>19</v>
      </c>
      <c r="D25" s="39"/>
      <c r="E25" s="28">
        <v>235</v>
      </c>
      <c r="F25" s="51">
        <f t="shared" si="0"/>
        <v>92.9974798989129</v>
      </c>
    </row>
    <row r="26" spans="2:6" x14ac:dyDescent="0.35">
      <c r="B26" s="42">
        <v>2041</v>
      </c>
      <c r="C26" s="43">
        <v>20</v>
      </c>
      <c r="D26" s="39"/>
      <c r="E26" s="28">
        <v>235</v>
      </c>
      <c r="F26" s="51">
        <f t="shared" si="0"/>
        <v>88.569028475155136</v>
      </c>
    </row>
    <row r="27" spans="2:6" x14ac:dyDescent="0.35">
      <c r="B27" s="42">
        <v>2042</v>
      </c>
      <c r="C27" s="43">
        <v>21</v>
      </c>
      <c r="D27" s="39"/>
      <c r="E27" s="28">
        <v>235</v>
      </c>
      <c r="F27" s="51">
        <f t="shared" si="0"/>
        <v>84.351455690623951</v>
      </c>
    </row>
    <row r="28" spans="2:6" x14ac:dyDescent="0.35">
      <c r="B28" s="42">
        <v>2043</v>
      </c>
      <c r="C28" s="43">
        <v>22</v>
      </c>
      <c r="D28" s="39"/>
      <c r="E28" s="28">
        <v>235</v>
      </c>
      <c r="F28" s="51">
        <f t="shared" si="0"/>
        <v>80.33471970535615</v>
      </c>
    </row>
    <row r="29" spans="2:6" x14ac:dyDescent="0.35">
      <c r="B29" s="42">
        <v>2044</v>
      </c>
      <c r="C29" s="43">
        <v>23</v>
      </c>
      <c r="D29" s="39"/>
      <c r="E29" s="28">
        <v>235</v>
      </c>
      <c r="F29" s="51">
        <f t="shared" si="0"/>
        <v>76.50925686224393</v>
      </c>
    </row>
    <row r="30" spans="2:6" x14ac:dyDescent="0.35">
      <c r="B30" s="42">
        <v>2045</v>
      </c>
      <c r="C30" s="43">
        <v>24</v>
      </c>
      <c r="D30" s="39"/>
      <c r="E30" s="28">
        <v>235</v>
      </c>
      <c r="F30" s="51">
        <f t="shared" si="0"/>
        <v>72.865958916422798</v>
      </c>
    </row>
    <row r="31" spans="2:6" x14ac:dyDescent="0.35">
      <c r="B31" s="42">
        <v>2046</v>
      </c>
      <c r="C31" s="43">
        <v>25</v>
      </c>
      <c r="D31" s="39"/>
      <c r="E31" s="28">
        <v>235</v>
      </c>
      <c r="F31" s="51">
        <f t="shared" si="0"/>
        <v>69.396151348974087</v>
      </c>
    </row>
    <row r="32" spans="2:6" x14ac:dyDescent="0.35">
      <c r="B32" s="42">
        <v>2047</v>
      </c>
      <c r="C32" s="43">
        <v>26</v>
      </c>
      <c r="D32" s="39"/>
      <c r="E32" s="28">
        <v>235</v>
      </c>
      <c r="F32" s="51">
        <f t="shared" si="0"/>
        <v>66.091572713308665</v>
      </c>
    </row>
    <row r="33" spans="2:6" x14ac:dyDescent="0.35">
      <c r="B33" s="42">
        <v>2048</v>
      </c>
      <c r="C33" s="43">
        <v>27</v>
      </c>
      <c r="D33" s="39"/>
      <c r="E33" s="28">
        <v>235</v>
      </c>
      <c r="F33" s="51">
        <f t="shared" si="0"/>
        <v>62.944354965055858</v>
      </c>
    </row>
    <row r="34" spans="2:6" x14ac:dyDescent="0.35">
      <c r="B34" s="42">
        <v>2049</v>
      </c>
      <c r="C34" s="43">
        <v>28</v>
      </c>
      <c r="D34" s="39"/>
      <c r="E34" s="28">
        <v>235</v>
      </c>
      <c r="F34" s="51">
        <f t="shared" si="0"/>
        <v>59.947004728624634</v>
      </c>
    </row>
    <row r="35" spans="2:6" x14ac:dyDescent="0.35">
      <c r="B35" s="42">
        <v>2050</v>
      </c>
      <c r="C35" s="43">
        <v>29</v>
      </c>
      <c r="D35" s="39"/>
      <c r="E35" s="28">
        <v>235</v>
      </c>
      <c r="F35" s="51">
        <f t="shared" si="0"/>
        <v>57.092385455832975</v>
      </c>
    </row>
    <row r="36" spans="2:6" x14ac:dyDescent="0.35">
      <c r="B36" s="42">
        <v>2051</v>
      </c>
      <c r="C36" s="43">
        <v>30</v>
      </c>
      <c r="D36" s="39"/>
      <c r="E36" s="28">
        <v>235</v>
      </c>
      <c r="F36" s="51">
        <f t="shared" si="0"/>
        <v>54.373700434126661</v>
      </c>
    </row>
    <row r="37" spans="2:6" x14ac:dyDescent="0.35">
      <c r="B37" s="42">
        <v>2052</v>
      </c>
      <c r="C37" s="43">
        <v>31</v>
      </c>
      <c r="D37" s="39"/>
      <c r="E37" s="28">
        <v>235</v>
      </c>
      <c r="F37" s="51">
        <f t="shared" si="0"/>
        <v>51.784476603930138</v>
      </c>
    </row>
    <row r="38" spans="2:6" x14ac:dyDescent="0.35">
      <c r="B38" s="42">
        <v>2053</v>
      </c>
      <c r="C38" s="43">
        <v>32</v>
      </c>
      <c r="D38" s="39"/>
      <c r="E38" s="28">
        <v>235</v>
      </c>
      <c r="F38" s="51">
        <f t="shared" si="0"/>
        <v>49.318549146600134</v>
      </c>
    </row>
    <row r="39" spans="2:6" x14ac:dyDescent="0.35">
      <c r="B39" s="42">
        <v>2054</v>
      </c>
      <c r="C39" s="43">
        <v>33</v>
      </c>
      <c r="D39" s="39"/>
      <c r="E39" s="28">
        <v>235</v>
      </c>
      <c r="F39" s="51">
        <f t="shared" si="0"/>
        <v>46.970046806285836</v>
      </c>
    </row>
    <row r="40" spans="2:6" x14ac:dyDescent="0.35">
      <c r="B40" s="42">
        <v>2055</v>
      </c>
      <c r="C40" s="43">
        <v>34</v>
      </c>
      <c r="D40" s="39"/>
      <c r="E40" s="28">
        <v>235</v>
      </c>
      <c r="F40" s="51">
        <f t="shared" si="0"/>
        <v>44.733377910748423</v>
      </c>
    </row>
    <row r="41" spans="2:6" x14ac:dyDescent="0.35">
      <c r="B41" s="42">
        <v>2056</v>
      </c>
      <c r="C41" s="43">
        <v>35</v>
      </c>
      <c r="D41" s="39"/>
      <c r="E41" s="28">
        <v>235</v>
      </c>
      <c r="F41" s="51">
        <f t="shared" si="0"/>
        <v>42.60321705785563</v>
      </c>
    </row>
    <row r="42" spans="2:6" x14ac:dyDescent="0.35">
      <c r="B42" s="42">
        <v>2057</v>
      </c>
      <c r="C42" s="43">
        <v>36</v>
      </c>
      <c r="D42" s="39"/>
      <c r="E42" s="28">
        <v>235</v>
      </c>
      <c r="F42" s="51">
        <f t="shared" si="0"/>
        <v>40.574492436052985</v>
      </c>
    </row>
    <row r="43" spans="2:6" x14ac:dyDescent="0.35">
      <c r="B43" s="42">
        <v>2058</v>
      </c>
      <c r="C43" s="43">
        <v>37</v>
      </c>
      <c r="D43" s="39"/>
      <c r="E43" s="28">
        <v>235</v>
      </c>
      <c r="F43" s="51">
        <f t="shared" si="0"/>
        <v>38.642373748621893</v>
      </c>
    </row>
    <row r="44" spans="2:6" x14ac:dyDescent="0.35">
      <c r="B44" s="42">
        <v>2059</v>
      </c>
      <c r="C44" s="43">
        <v>38</v>
      </c>
      <c r="D44" s="39"/>
      <c r="E44" s="28">
        <v>235</v>
      </c>
      <c r="F44" s="51">
        <f t="shared" si="0"/>
        <v>36.802260712973236</v>
      </c>
    </row>
    <row r="45" spans="2:6" x14ac:dyDescent="0.35">
      <c r="B45" s="42">
        <v>2060</v>
      </c>
      <c r="C45" s="43">
        <v>39</v>
      </c>
      <c r="D45" s="39"/>
      <c r="E45" s="28">
        <v>235</v>
      </c>
      <c r="F45" s="51">
        <f t="shared" si="0"/>
        <v>35.049772107593547</v>
      </c>
    </row>
    <row r="46" spans="2:6" ht="15" thickBot="1" x14ac:dyDescent="0.4">
      <c r="B46" s="44">
        <v>2061</v>
      </c>
      <c r="C46" s="11">
        <v>40</v>
      </c>
      <c r="D46" s="39"/>
      <c r="E46" s="28">
        <v>235</v>
      </c>
      <c r="F46" s="51">
        <f t="shared" si="0"/>
        <v>33.380735340565288</v>
      </c>
    </row>
    <row r="48" spans="2:6" x14ac:dyDescent="0.35">
      <c r="D48" s="48" t="s">
        <v>13</v>
      </c>
      <c r="E48" s="49">
        <f>SUM(E7:E46)</f>
        <v>9400</v>
      </c>
    </row>
    <row r="49" spans="2:6" x14ac:dyDescent="0.35">
      <c r="B49" s="45"/>
      <c r="C49" s="45"/>
      <c r="D49" s="45"/>
      <c r="E49" s="46" t="s">
        <v>14</v>
      </c>
      <c r="F49" s="47">
        <f>SUM(F6:F46)</f>
        <v>-2967.6147068113064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Settling a Bet</vt:lpstr>
      <vt:lpstr>Alternative Financing</vt:lpstr>
      <vt:lpstr>Farmland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Widmar</dc:creator>
  <cp:lastModifiedBy>David Widmar</cp:lastModifiedBy>
  <dcterms:created xsi:type="dcterms:W3CDTF">2015-06-05T18:17:20Z</dcterms:created>
  <dcterms:modified xsi:type="dcterms:W3CDTF">2021-11-12T16:50:24Z</dcterms:modified>
</cp:coreProperties>
</file>